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895" windowHeight="8850" activeTab="0"/>
  </bookViews>
  <sheets>
    <sheet name="moisturecontentcalc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<sst xmlns="http://schemas.openxmlformats.org/spreadsheetml/2006/main" count="59" uniqueCount="58">
  <si>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QUICKLY CALCULATE THE WATER CONTENT OF NATURAL GAS</t>
  </si>
  <si>
    <t>Source:</t>
  </si>
  <si>
    <t>Only change numbers in blue!</t>
  </si>
  <si>
    <t>calculated constants A, B</t>
  </si>
  <si>
    <t>Constants used in equations:</t>
  </si>
  <si>
    <t>T&lt;37</t>
  </si>
  <si>
    <t>37&lt;T&lt;82</t>
  </si>
  <si>
    <t>Temperature ranges</t>
  </si>
  <si>
    <t>Calculating the water content:</t>
  </si>
  <si>
    <t>A</t>
  </si>
  <si>
    <t>Constants</t>
  </si>
  <si>
    <t>T &lt; 37 °C</t>
  </si>
  <si>
    <t>37 °C &lt; T &lt; 82 °C</t>
  </si>
  <si>
    <t>B</t>
  </si>
  <si>
    <t>a1</t>
  </si>
  <si>
    <t>Pressure      =</t>
  </si>
  <si>
    <t>bar</t>
  </si>
  <si>
    <t>°F -&gt; °C:</t>
  </si>
  <si>
    <t>a2</t>
  </si>
  <si>
    <t>Temperature =</t>
  </si>
  <si>
    <t>°C</t>
  </si>
  <si>
    <t>°F = 9/5 (°C) +32</t>
  </si>
  <si>
    <t>a3</t>
  </si>
  <si>
    <t>Bar -&gt; psi:</t>
  </si>
  <si>
    <t>a4</t>
  </si>
  <si>
    <t>Water content if T &lt; 37 °C :</t>
  </si>
  <si>
    <t xml:space="preserve">1 bar = </t>
  </si>
  <si>
    <t>psi</t>
  </si>
  <si>
    <t>b1</t>
  </si>
  <si>
    <t>Water content if 37 °C &lt; T &lt; 82 °C :</t>
  </si>
  <si>
    <t>lbs -&gt; mg</t>
  </si>
  <si>
    <t>b2</t>
  </si>
  <si>
    <t xml:space="preserve">1 lb = </t>
  </si>
  <si>
    <t>mg</t>
  </si>
  <si>
    <t>b3</t>
  </si>
  <si>
    <t>Water content =</t>
  </si>
  <si>
    <t>cf --&gt; m3</t>
  </si>
  <si>
    <t>b4</t>
  </si>
  <si>
    <t>ppmV</t>
  </si>
  <si>
    <t xml:space="preserve">1 cf = </t>
  </si>
  <si>
    <t>m3</t>
  </si>
  <si>
    <t>lb/scf --&gt; kg/m3std</t>
  </si>
  <si>
    <t>1 lb/scf =  16.02 kg/m3std</t>
  </si>
  <si>
    <t>kg/m3std</t>
  </si>
  <si>
    <t>expression describing the graphs referred to above.</t>
  </si>
  <si>
    <t>The water content is calculated according to:</t>
  </si>
  <si>
    <t>Where:</t>
  </si>
  <si>
    <t>W = watercontent in lbH2O/MMscf</t>
  </si>
  <si>
    <t>T = temperature (°F)</t>
  </si>
  <si>
    <t>A and B are constants defined as:</t>
  </si>
  <si>
    <r>
      <t xml:space="preserve">F.M.A.Kazim, 'Quickly calculate the water content of natural gas'; </t>
    </r>
    <r>
      <rPr>
        <i/>
        <sz val="10"/>
        <rFont val="Arial"/>
        <family val="2"/>
      </rPr>
      <t>Hydrocarbon Processing</t>
    </r>
    <r>
      <rPr>
        <sz val="10"/>
        <rFont val="Arial"/>
        <family val="0"/>
      </rPr>
      <t xml:space="preserve"> ; March </t>
    </r>
    <r>
      <rPr>
        <b/>
        <sz val="10"/>
        <rFont val="Arial"/>
        <family val="2"/>
      </rPr>
      <t>1996</t>
    </r>
    <r>
      <rPr>
        <sz val="10"/>
        <rFont val="Arial"/>
        <family val="0"/>
      </rPr>
      <t>, p. 105-108.</t>
    </r>
  </si>
  <si>
    <r>
      <t xml:space="preserve">The correlation is based on the graph of McKetta and Wehe (J.J. McKetta and A.H. Wehe, </t>
    </r>
    <r>
      <rPr>
        <i/>
        <sz val="10"/>
        <rFont val="Arial"/>
        <family val="2"/>
      </rPr>
      <t>Petroleum Refiner</t>
    </r>
    <r>
      <rPr>
        <sz val="10"/>
        <rFont val="Arial"/>
        <family val="0"/>
      </rPr>
      <t xml:space="preserve">, No.8, </t>
    </r>
    <r>
      <rPr>
        <b/>
        <sz val="10"/>
        <rFont val="Arial"/>
        <family val="2"/>
      </rPr>
      <t>1958</t>
    </r>
    <r>
      <rPr>
        <sz val="10"/>
        <rFont val="Arial"/>
        <family val="0"/>
      </rPr>
      <t>, p. 153)</t>
    </r>
  </si>
  <si>
    <r>
      <t>mg/m³</t>
    </r>
    <r>
      <rPr>
        <vertAlign val="subscript"/>
        <sz val="10"/>
        <rFont val="Arial"/>
        <family val="2"/>
      </rPr>
      <t>std</t>
    </r>
  </si>
  <si>
    <r>
      <t>mg/m³</t>
    </r>
    <r>
      <rPr>
        <b/>
        <vertAlign val="subscript"/>
        <sz val="10"/>
        <rFont val="Arial"/>
        <family val="2"/>
      </rPr>
      <t>std</t>
    </r>
  </si>
  <si>
    <t>The constants are used in an analytical</t>
  </si>
  <si>
    <t>correlation overestimates the water content</t>
  </si>
  <si>
    <t>significantly.</t>
  </si>
  <si>
    <t>Note that at pressures above 70 bara the</t>
  </si>
</sst>
</file>

<file path=xl/styles.xml><?xml version="1.0" encoding="utf-8"?>
<styleSheet xmlns="http://schemas.openxmlformats.org/spreadsheetml/2006/main">
  <numFmts count="6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\-mmm\-yy\ hh:mm:ss"/>
    <numFmt numFmtId="185" formatCode="0.0"/>
    <numFmt numFmtId="186" formatCode="dd\-mmm\-yy\ h:mm"/>
    <numFmt numFmtId="187" formatCode="[h]:mm"/>
    <numFmt numFmtId="188" formatCode="m/d/yy\ h:mm"/>
    <numFmt numFmtId="189" formatCode="0.000"/>
    <numFmt numFmtId="190" formatCode="0.00000"/>
    <numFmt numFmtId="191" formatCode="0.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_(* #,##0.0_);_(* \(#,##0.0\);_(* &quot;-&quot;?_);_(@_)"/>
    <numFmt numFmtId="196" formatCode="0.00000000"/>
    <numFmt numFmtId="197" formatCode="0.0000000"/>
    <numFmt numFmtId="198" formatCode="dd/mmm/yy\ hh:mm:ss"/>
    <numFmt numFmtId="199" formatCode="0.0E+00"/>
    <numFmt numFmtId="200" formatCode="#,##0.0"/>
    <numFmt numFmtId="201" formatCode="dd/mmm\ \ hh:mm"/>
    <numFmt numFmtId="202" formatCode="dd/mmm\ \ hh:mm:ss"/>
    <numFmt numFmtId="203" formatCode="dd/mmm\ hh:mm:ss"/>
    <numFmt numFmtId="204" formatCode="dd/mmm\ \ h:mm"/>
    <numFmt numFmtId="205" formatCode="dd/mmm\ \ h:mm:ss"/>
    <numFmt numFmtId="206" formatCode="dd\-mmm\ hh:mm"/>
    <numFmt numFmtId="207" formatCode="dd\-mmm\ \ hh:mm"/>
    <numFmt numFmtId="208" formatCode="dd/mmm\ hh:mm"/>
    <numFmt numFmtId="209" formatCode="0.0_);\(0.0\)"/>
    <numFmt numFmtId="210" formatCode="0.0000000000"/>
    <numFmt numFmtId="211" formatCode="0.00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mm/dd/yy"/>
  </numFmts>
  <fonts count="45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5" borderId="26" xfId="0" applyFill="1" applyBorder="1" applyAlignment="1">
      <alignment horizontal="center"/>
    </xf>
    <xf numFmtId="190" fontId="0" fillId="36" borderId="27" xfId="0" applyNumberFormat="1" applyFill="1" applyBorder="1" applyAlignment="1">
      <alignment horizontal="center"/>
    </xf>
    <xf numFmtId="190" fontId="0" fillId="36" borderId="28" xfId="0" applyNumberForma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5" borderId="32" xfId="0" applyFill="1" applyBorder="1" applyAlignment="1">
      <alignment horizontal="center"/>
    </xf>
    <xf numFmtId="190" fontId="0" fillId="36" borderId="33" xfId="0" applyNumberFormat="1" applyFill="1" applyBorder="1" applyAlignment="1">
      <alignment horizontal="center"/>
    </xf>
    <xf numFmtId="190" fontId="0" fillId="36" borderId="34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90" fontId="0" fillId="36" borderId="14" xfId="0" applyNumberForma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85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185" fontId="4" fillId="33" borderId="36" xfId="0" applyNumberFormat="1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8" xfId="0" applyFill="1" applyBorder="1" applyAlignment="1">
      <alignment horizontal="center"/>
    </xf>
    <xf numFmtId="190" fontId="0" fillId="36" borderId="39" xfId="0" applyNumberFormat="1" applyFill="1" applyBorder="1" applyAlignment="1">
      <alignment horizontal="center"/>
    </xf>
    <xf numFmtId="190" fontId="0" fillId="36" borderId="40" xfId="0" applyNumberForma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185" fontId="0" fillId="33" borderId="0" xfId="0" applyNumberFormat="1" applyFill="1" applyBorder="1" applyAlignment="1">
      <alignment/>
    </xf>
    <xf numFmtId="0" fontId="0" fillId="36" borderId="35" xfId="0" applyFill="1" applyBorder="1" applyAlignment="1">
      <alignment/>
    </xf>
    <xf numFmtId="189" fontId="0" fillId="36" borderId="36" xfId="0" applyNumberFormat="1" applyFill="1" applyBorder="1" applyAlignment="1">
      <alignment/>
    </xf>
    <xf numFmtId="0" fontId="0" fillId="36" borderId="37" xfId="0" applyFill="1" applyBorder="1" applyAlignment="1">
      <alignment/>
    </xf>
    <xf numFmtId="0" fontId="7" fillId="33" borderId="13" xfId="0" applyFont="1" applyFill="1" applyBorder="1" applyAlignment="1">
      <alignment/>
    </xf>
    <xf numFmtId="185" fontId="0" fillId="0" borderId="0" xfId="0" applyNumberFormat="1" applyBorder="1" applyAlignment="1">
      <alignment/>
    </xf>
    <xf numFmtId="1" fontId="0" fillId="35" borderId="36" xfId="0" applyNumberFormat="1" applyFill="1" applyBorder="1" applyAlignment="1">
      <alignment/>
    </xf>
    <xf numFmtId="185" fontId="3" fillId="33" borderId="11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32" xfId="0" applyFill="1" applyBorder="1" applyAlignment="1">
      <alignment horizontal="center"/>
    </xf>
    <xf numFmtId="190" fontId="0" fillId="36" borderId="37" xfId="0" applyNumberFormat="1" applyFill="1" applyBorder="1" applyAlignment="1">
      <alignment horizontal="center"/>
    </xf>
    <xf numFmtId="185" fontId="5" fillId="33" borderId="36" xfId="0" applyNumberFormat="1" applyFont="1" applyFill="1" applyBorder="1" applyAlignment="1">
      <alignment/>
    </xf>
    <xf numFmtId="191" fontId="0" fillId="36" borderId="36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89" fontId="0" fillId="35" borderId="36" xfId="0" applyNumberFormat="1" applyFill="1" applyBorder="1" applyAlignment="1">
      <alignment/>
    </xf>
    <xf numFmtId="190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3" max="3" width="6.421875" style="0" customWidth="1"/>
    <col min="4" max="4" width="6.57421875" style="0" bestFit="1" customWidth="1"/>
    <col min="5" max="5" width="8.28125" style="0" customWidth="1"/>
    <col min="6" max="6" width="4.8515625" style="0" customWidth="1"/>
    <col min="10" max="10" width="5.28125" style="0" customWidth="1"/>
    <col min="12" max="12" width="10.57421875" style="0" customWidth="1"/>
    <col min="13" max="13" width="18.28125" style="0" bestFit="1" customWidth="1"/>
    <col min="14" max="14" width="5.00390625" style="0" customWidth="1"/>
  </cols>
  <sheetData>
    <row r="1" spans="1:3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>
      <c r="A2" s="6" t="s">
        <v>1</v>
      </c>
      <c r="B2" s="4" t="s">
        <v>50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3.5" thickBot="1">
      <c r="A3" s="6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3.5" thickBot="1">
      <c r="A5" s="11"/>
      <c r="B5" s="12" t="s">
        <v>2</v>
      </c>
      <c r="C5" s="13"/>
      <c r="D5" s="13"/>
      <c r="E5" s="13"/>
      <c r="F5" s="14"/>
      <c r="G5" s="15" t="s">
        <v>3</v>
      </c>
      <c r="H5" s="16"/>
      <c r="I5" s="17"/>
      <c r="J5" s="4"/>
      <c r="K5" s="15" t="s">
        <v>4</v>
      </c>
      <c r="L5" s="18"/>
      <c r="M5" s="17"/>
      <c r="N5" s="7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2.75">
      <c r="A6" s="6"/>
      <c r="B6" s="4"/>
      <c r="C6" s="4"/>
      <c r="D6" s="4"/>
      <c r="E6" s="4"/>
      <c r="F6" s="7"/>
      <c r="G6" s="19"/>
      <c r="H6" s="20" t="s">
        <v>5</v>
      </c>
      <c r="I6" s="21" t="s">
        <v>6</v>
      </c>
      <c r="J6" s="4"/>
      <c r="K6" s="22"/>
      <c r="L6" s="23" t="s">
        <v>7</v>
      </c>
      <c r="M6" s="24"/>
      <c r="N6" s="7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3.5" thickBot="1">
      <c r="A7" s="25" t="s">
        <v>8</v>
      </c>
      <c r="B7" s="4"/>
      <c r="C7" s="4"/>
      <c r="D7" s="4"/>
      <c r="E7" s="4"/>
      <c r="F7" s="7"/>
      <c r="G7" s="26" t="s">
        <v>9</v>
      </c>
      <c r="H7" s="27">
        <f>4.34322+1.35912*(D9*14.504-350)/600-6.82391*((D9*14.504-350)/600)^2+3.95407*((D9*14.504-350)/600)^3</f>
        <v>6.841824823143616</v>
      </c>
      <c r="I7" s="28">
        <f>10.38175-3.41588*(D9*14.504-350)/600-7.93877*((D9*14.504-350)/600)^2+5.8495*((D9*14.504-350)/600)^3</f>
        <v>11.158681172973445</v>
      </c>
      <c r="J7" s="4"/>
      <c r="K7" s="29" t="s">
        <v>10</v>
      </c>
      <c r="L7" s="30" t="s">
        <v>11</v>
      </c>
      <c r="M7" s="31" t="s">
        <v>12</v>
      </c>
      <c r="N7" s="32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 thickBot="1" thickTop="1">
      <c r="A8" s="33"/>
      <c r="B8" s="4"/>
      <c r="C8" s="4"/>
      <c r="D8" s="4"/>
      <c r="E8" s="4"/>
      <c r="F8" s="7"/>
      <c r="G8" s="34" t="s">
        <v>13</v>
      </c>
      <c r="H8" s="35">
        <f>1.03776-0.02865*(D9*14.504-350)/600+0.04198*((D9*14.504-350)/600)^2-0.01945*((D9*14.504-350)/600)^3</f>
        <v>1.012703648970513</v>
      </c>
      <c r="I8" s="36">
        <f>1.02674-0.01235*(D9*14.504-350)/600+0.02313*((D9*14.504-350)/600)^2-0.01155*((D9*14.504-350)/600)^3</f>
        <v>1.01453245900318</v>
      </c>
      <c r="J8" s="4"/>
      <c r="K8" s="37" t="s">
        <v>14</v>
      </c>
      <c r="L8" s="27">
        <v>4.34322</v>
      </c>
      <c r="M8" s="38">
        <v>10.38175</v>
      </c>
      <c r="N8" s="32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6"/>
      <c r="B9" s="39" t="s">
        <v>15</v>
      </c>
      <c r="C9" s="40"/>
      <c r="D9" s="41">
        <v>96</v>
      </c>
      <c r="E9" s="42" t="s">
        <v>16</v>
      </c>
      <c r="F9" s="7"/>
      <c r="G9" s="43" t="s">
        <v>17</v>
      </c>
      <c r="H9" s="44"/>
      <c r="I9" s="45"/>
      <c r="J9" s="4"/>
      <c r="K9" s="37" t="s">
        <v>18</v>
      </c>
      <c r="L9" s="27">
        <v>1.35912</v>
      </c>
      <c r="M9" s="38">
        <v>-3.41588</v>
      </c>
      <c r="N9" s="32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3.5" thickBot="1">
      <c r="A10" s="6"/>
      <c r="B10" s="46" t="s">
        <v>19</v>
      </c>
      <c r="C10" s="47"/>
      <c r="D10" s="48">
        <v>21</v>
      </c>
      <c r="E10" s="49" t="s">
        <v>20</v>
      </c>
      <c r="F10" s="7"/>
      <c r="G10" s="50" t="s">
        <v>21</v>
      </c>
      <c r="H10" s="51"/>
      <c r="I10" s="52"/>
      <c r="J10" s="4"/>
      <c r="K10" s="37" t="s">
        <v>22</v>
      </c>
      <c r="L10" s="27">
        <v>-6.82391</v>
      </c>
      <c r="M10" s="38">
        <v>-7.93877</v>
      </c>
      <c r="N10" s="32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2.75">
      <c r="A11" s="6"/>
      <c r="B11" s="4"/>
      <c r="C11" s="4"/>
      <c r="D11" s="53"/>
      <c r="E11" s="4"/>
      <c r="F11" s="7"/>
      <c r="G11" s="54" t="s">
        <v>23</v>
      </c>
      <c r="H11" s="55"/>
      <c r="I11" s="56"/>
      <c r="J11" s="4"/>
      <c r="K11" s="57" t="s">
        <v>24</v>
      </c>
      <c r="L11" s="58">
        <v>3.95407</v>
      </c>
      <c r="M11" s="59">
        <v>5.8495</v>
      </c>
      <c r="N11" s="32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6.5" thickBot="1">
      <c r="A12" s="60" t="s">
        <v>25</v>
      </c>
      <c r="B12" s="4"/>
      <c r="C12" s="4"/>
      <c r="D12" s="61">
        <f>H18*H7*H8^($D$10*9/5+32)</f>
        <v>264.52691766926597</v>
      </c>
      <c r="E12" s="4" t="s">
        <v>52</v>
      </c>
      <c r="F12" s="7"/>
      <c r="G12" s="62" t="s">
        <v>26</v>
      </c>
      <c r="H12" s="63">
        <v>14.50377</v>
      </c>
      <c r="I12" s="64" t="s">
        <v>27</v>
      </c>
      <c r="J12" s="4"/>
      <c r="K12" s="37" t="s">
        <v>28</v>
      </c>
      <c r="L12" s="27">
        <v>1.03776</v>
      </c>
      <c r="M12" s="38">
        <v>1.02674</v>
      </c>
      <c r="N12" s="7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.75">
      <c r="A13" s="65" t="s">
        <v>29</v>
      </c>
      <c r="B13" s="4"/>
      <c r="C13" s="4"/>
      <c r="D13" s="66">
        <f>H18*I7*I8^($D$10*9/5+32)</f>
        <v>489.3325299587095</v>
      </c>
      <c r="E13" s="4" t="s">
        <v>52</v>
      </c>
      <c r="F13" s="7"/>
      <c r="G13" s="43" t="s">
        <v>30</v>
      </c>
      <c r="H13" s="44"/>
      <c r="I13" s="45"/>
      <c r="J13" s="4"/>
      <c r="K13" s="37" t="s">
        <v>31</v>
      </c>
      <c r="L13" s="27">
        <v>-0.02865</v>
      </c>
      <c r="M13" s="38">
        <v>-0.01235</v>
      </c>
      <c r="N13" s="7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thickBot="1">
      <c r="A14" s="6"/>
      <c r="B14" s="4"/>
      <c r="C14" s="4"/>
      <c r="D14" s="61"/>
      <c r="E14" s="4"/>
      <c r="F14" s="7"/>
      <c r="G14" s="50" t="s">
        <v>32</v>
      </c>
      <c r="H14" s="67">
        <v>453592.4</v>
      </c>
      <c r="I14" s="52" t="s">
        <v>33</v>
      </c>
      <c r="J14" s="4"/>
      <c r="K14" s="37" t="s">
        <v>34</v>
      </c>
      <c r="L14" s="27">
        <v>0.04198</v>
      </c>
      <c r="M14" s="38">
        <v>0.02313</v>
      </c>
      <c r="N14" s="7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 thickBot="1">
      <c r="A15" s="6"/>
      <c r="B15" s="39" t="s">
        <v>35</v>
      </c>
      <c r="C15" s="40"/>
      <c r="D15" s="68">
        <f>IF(D10&lt;37,D12,D13)</f>
        <v>264.52691766926597</v>
      </c>
      <c r="E15" s="42" t="s">
        <v>53</v>
      </c>
      <c r="F15" s="7"/>
      <c r="G15" s="69" t="s">
        <v>36</v>
      </c>
      <c r="H15" s="70"/>
      <c r="I15" s="71"/>
      <c r="J15" s="4"/>
      <c r="K15" s="72" t="s">
        <v>37</v>
      </c>
      <c r="L15" s="35">
        <v>-0.01945</v>
      </c>
      <c r="M15" s="73">
        <v>-0.01155</v>
      </c>
      <c r="N15" s="7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3.5" thickBot="1">
      <c r="A16" s="6"/>
      <c r="B16" s="46"/>
      <c r="C16" s="47"/>
      <c r="D16" s="74">
        <f>D15/18.01*23.64</f>
        <v>347.2191190283979</v>
      </c>
      <c r="E16" s="49" t="s">
        <v>38</v>
      </c>
      <c r="F16" s="7"/>
      <c r="G16" s="62" t="s">
        <v>39</v>
      </c>
      <c r="H16" s="75">
        <v>0.02831685</v>
      </c>
      <c r="I16" s="64" t="s">
        <v>40</v>
      </c>
      <c r="J16" s="4"/>
      <c r="K16" s="4"/>
      <c r="L16" s="4"/>
      <c r="M16" s="4"/>
      <c r="N16" s="7"/>
      <c r="O16" s="4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6"/>
      <c r="B17" s="4"/>
      <c r="C17" s="4"/>
      <c r="D17" s="4"/>
      <c r="E17" s="4"/>
      <c r="F17" s="76"/>
      <c r="G17" s="43" t="s">
        <v>41</v>
      </c>
      <c r="H17" s="44"/>
      <c r="I17" s="45"/>
      <c r="J17" s="4"/>
      <c r="K17" s="4" t="s">
        <v>54</v>
      </c>
      <c r="L17" s="4"/>
      <c r="M17" s="4"/>
      <c r="N17" s="7"/>
      <c r="O17" s="4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thickBot="1">
      <c r="A18" s="77"/>
      <c r="B18" s="78"/>
      <c r="C18" s="78"/>
      <c r="D18" s="78"/>
      <c r="E18" s="78"/>
      <c r="F18" s="79"/>
      <c r="G18" s="50" t="s">
        <v>42</v>
      </c>
      <c r="H18" s="80">
        <f>(0.4536/0.3048^3)</f>
        <v>16.01873282486722</v>
      </c>
      <c r="I18" s="52" t="s">
        <v>43</v>
      </c>
      <c r="J18" s="4"/>
      <c r="K18" s="4" t="s">
        <v>44</v>
      </c>
      <c r="L18" s="4"/>
      <c r="M18" s="4"/>
      <c r="N18" s="7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6"/>
      <c r="B19" s="4"/>
      <c r="C19" s="4"/>
      <c r="D19" s="4"/>
      <c r="E19" s="4"/>
      <c r="F19" s="4"/>
      <c r="G19" s="4"/>
      <c r="H19" s="4"/>
      <c r="I19" s="81"/>
      <c r="J19" s="4"/>
      <c r="K19" s="82"/>
      <c r="L19" s="4"/>
      <c r="M19" s="4"/>
      <c r="N19" s="7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6"/>
      <c r="B20" s="4"/>
      <c r="C20" s="4"/>
      <c r="D20" s="4"/>
      <c r="E20" s="4"/>
      <c r="F20" s="4"/>
      <c r="G20" s="4"/>
      <c r="H20" s="4"/>
      <c r="I20" s="81"/>
      <c r="J20" s="4"/>
      <c r="K20" s="4"/>
      <c r="L20" s="4"/>
      <c r="M20" s="4"/>
      <c r="N20" s="7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83" t="s">
        <v>57</v>
      </c>
      <c r="B21" s="4"/>
      <c r="C21" s="4"/>
      <c r="D21" s="4"/>
      <c r="E21" s="4"/>
      <c r="F21" s="4"/>
      <c r="G21" s="4"/>
      <c r="H21" s="4" t="s">
        <v>45</v>
      </c>
      <c r="I21" s="4"/>
      <c r="J21" s="4"/>
      <c r="K21" s="4"/>
      <c r="L21" s="4"/>
      <c r="M21" s="4"/>
      <c r="N21" s="7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83" t="s">
        <v>55</v>
      </c>
      <c r="B22" s="4"/>
      <c r="C22" s="4"/>
      <c r="D22" s="4"/>
      <c r="E22" s="4"/>
      <c r="F22" s="4"/>
      <c r="G22" s="4"/>
      <c r="H22" s="4" t="s">
        <v>46</v>
      </c>
      <c r="I22" s="4"/>
      <c r="J22" s="4"/>
      <c r="K22" s="4"/>
      <c r="L22" s="4"/>
      <c r="M22" s="4"/>
      <c r="N22" s="7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83" t="s">
        <v>56</v>
      </c>
      <c r="B23" s="4"/>
      <c r="C23" s="4"/>
      <c r="D23" s="4"/>
      <c r="E23" s="4"/>
      <c r="F23" s="4"/>
      <c r="G23" s="4"/>
      <c r="H23" s="4" t="s">
        <v>47</v>
      </c>
      <c r="I23" s="4"/>
      <c r="J23" s="4"/>
      <c r="K23" s="4"/>
      <c r="L23" s="4"/>
      <c r="M23" s="4"/>
      <c r="N23" s="7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6"/>
      <c r="B24" s="4"/>
      <c r="C24" s="4"/>
      <c r="D24" s="4"/>
      <c r="E24" s="4"/>
      <c r="F24" s="4"/>
      <c r="G24" s="4"/>
      <c r="H24" s="4" t="s">
        <v>48</v>
      </c>
      <c r="I24" s="4"/>
      <c r="J24" s="4"/>
      <c r="K24" s="4"/>
      <c r="L24" s="4"/>
      <c r="M24" s="4"/>
      <c r="N24" s="7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6"/>
      <c r="B25" s="4"/>
      <c r="C25" s="4"/>
      <c r="D25" s="4"/>
      <c r="E25" s="4"/>
      <c r="F25" s="4"/>
      <c r="G25" s="4"/>
      <c r="H25" s="4" t="s">
        <v>49</v>
      </c>
      <c r="I25" s="4"/>
      <c r="J25" s="4"/>
      <c r="K25" s="4"/>
      <c r="L25" s="4"/>
      <c r="M25" s="4"/>
      <c r="N25" s="7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thickBo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</sheetData>
  <sheetProtection/>
  <printOptions/>
  <pageMargins left="0.75" right="0.75" top="1" bottom="1" header="0.5" footer="0.5"/>
  <pageSetup horizontalDpi="355" verticalDpi="355" orientation="portrait" paperSize="9" r:id="rId3"/>
  <legacyDrawing r:id="rId2"/>
  <oleObjects>
    <oleObject progId="Equation.3" shapeId="2546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 Herold</cp:lastModifiedBy>
  <dcterms:created xsi:type="dcterms:W3CDTF">2003-11-07T09:36:02Z</dcterms:created>
  <dcterms:modified xsi:type="dcterms:W3CDTF">2008-05-26T18:55:17Z</dcterms:modified>
  <cp:category/>
  <cp:version/>
  <cp:contentType/>
  <cp:contentStatus/>
</cp:coreProperties>
</file>